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5645" activeTab="0"/>
  </bookViews>
  <sheets>
    <sheet name="Cost Estimate" sheetId="1" r:id="rId1"/>
    <sheet name="Sheet2" sheetId="2" r:id="rId2"/>
    <sheet name="Sheet3" sheetId="3" r:id="rId3"/>
  </sheets>
  <externalReferences>
    <externalReference r:id="rId6"/>
  </externalReferences>
  <definedNames>
    <definedName name="af">#REF!</definedName>
    <definedName name="am">#REF!</definedName>
    <definedName name="aw">#REF!</definedName>
    <definedName name="cc">#REF!</definedName>
    <definedName name="E">#REF!</definedName>
    <definedName name="ExternalData_1" localSheetId="0">'Cost Estimate'!$B$89:$D$127</definedName>
    <definedName name="F">#REF!</definedName>
    <definedName name="H">#REF!</definedName>
    <definedName name="I">#REF!</definedName>
    <definedName name="L">#REF!</definedName>
    <definedName name="M">#REF!</definedName>
    <definedName name="Ma">#REF!</definedName>
    <definedName name="Mb">#REF!</definedName>
    <definedName name="_xlnm.Print_Area" localSheetId="0">'Cost Estimate'!$B$2:$I$13</definedName>
    <definedName name="W">#REF!</definedName>
    <definedName name="wa">#REF!</definedName>
    <definedName name="wL">#REF!</definedName>
  </definedNames>
  <calcPr fullCalcOnLoad="1"/>
</workbook>
</file>

<file path=xl/sharedStrings.xml><?xml version="1.0" encoding="utf-8"?>
<sst xmlns="http://schemas.openxmlformats.org/spreadsheetml/2006/main" count="158" uniqueCount="94">
  <si>
    <t>lbs</t>
  </si>
  <si>
    <t>Qty</t>
  </si>
  <si>
    <t>$</t>
  </si>
  <si>
    <t>subtotals</t>
  </si>
  <si>
    <t>Item</t>
  </si>
  <si>
    <t>build mats</t>
  </si>
  <si>
    <t>material</t>
  </si>
  <si>
    <t>tasks</t>
  </si>
  <si>
    <t>bills</t>
  </si>
  <si>
    <t>Per</t>
  </si>
  <si>
    <t>totals</t>
  </si>
  <si>
    <t>Capacity (Tons)</t>
  </si>
  <si>
    <t xml:space="preserve"> 1/2</t>
  </si>
  <si>
    <t>Max. Speed Cface Driven (in/min)** (pg. 114)</t>
  </si>
  <si>
    <t>Max. Speed Red. Driven (in/min)** (pg. 108-109)</t>
  </si>
  <si>
    <t>Dimensional Information Shown on Page(s):</t>
  </si>
  <si>
    <t xml:space="preserve">Lifting Screw </t>
  </si>
  <si>
    <t>Diameter (in)</t>
  </si>
  <si>
    <t xml:space="preserve"> 5/8</t>
  </si>
  <si>
    <t>Lead (in)</t>
  </si>
  <si>
    <t>Worm Gear Ratios</t>
  </si>
  <si>
    <t>Std.</t>
  </si>
  <si>
    <t>Optional No. 1</t>
  </si>
  <si>
    <t>Turns of Worm for 1" Stroke</t>
  </si>
  <si>
    <t>Worm Torque at No Load (in-lb)</t>
  </si>
  <si>
    <t>Maximum Horsepower per Actuator</t>
  </si>
  <si>
    <t xml:space="preserve"> 1/3</t>
  </si>
  <si>
    <t xml:space="preserve"> 1/6</t>
  </si>
  <si>
    <t>Starting Worm Torque at Full Load (in-lb)</t>
  </si>
  <si>
    <t>Running Worm Torque at Full Load (in-lb)</t>
  </si>
  <si>
    <t>Efficiency Rating (%)</t>
  </si>
  <si>
    <t>Weight with 6" Stroke (Raise) (lb)</t>
  </si>
  <si>
    <t>Weight per Additional 1'' Stroke (Raise) (lb)</t>
  </si>
  <si>
    <t>Hold Back Torque at Rated Load (ft-lb)</t>
  </si>
  <si>
    <t>Key Torque (in-lb)</t>
  </si>
  <si>
    <t>Max Worm Speed at Full Load (rpm)</t>
  </si>
  <si>
    <t>Max Load at Full Horsepower and 1750 rpm (lb)</t>
  </si>
  <si>
    <t>Optional No. 2</t>
  </si>
  <si>
    <t>â€”</t>
  </si>
  <si>
    <t>Table weight</t>
  </si>
  <si>
    <t>load per actuator</t>
  </si>
  <si>
    <t>Torque to start lifting (assume max load)</t>
  </si>
  <si>
    <t>in-lbs</t>
  </si>
  <si>
    <t>Output torque of motor</t>
  </si>
  <si>
    <t>Motor speed</t>
  </si>
  <si>
    <t>rpm</t>
  </si>
  <si>
    <t>Gearbox ratio</t>
  </si>
  <si>
    <t>:1</t>
  </si>
  <si>
    <t>Output torque of g/b</t>
  </si>
  <si>
    <t>Output RPM of g/b</t>
  </si>
  <si>
    <t>OK… now what?</t>
  </si>
  <si>
    <t>Stroke of actuator</t>
  </si>
  <si>
    <t>inches</t>
  </si>
  <si>
    <t>Using Revs/inch, from above:</t>
  </si>
  <si>
    <t>revs</t>
  </si>
  <si>
    <t>Time to extend (minutes)</t>
  </si>
  <si>
    <t>min</t>
  </si>
  <si>
    <t>Trailer Gear, Metal for Trusses</t>
  </si>
  <si>
    <t>Driveline and Motor</t>
  </si>
  <si>
    <t>Sound System</t>
  </si>
  <si>
    <t>Lighting and Electrics</t>
  </si>
  <si>
    <t>Fire System</t>
  </si>
  <si>
    <t>Buy New Axle, Brakes, Hubs, Wheels, Tires</t>
  </si>
  <si>
    <t>Buy New springs, spring hangers, etc.</t>
  </si>
  <si>
    <t>Buy steel</t>
  </si>
  <si>
    <t>Use Monica's old Truck</t>
  </si>
  <si>
    <t>Buy 3/4 ton rearend from junkyard</t>
  </si>
  <si>
    <t>wheels and tires</t>
  </si>
  <si>
    <t>buy electric fan, various other stuff</t>
  </si>
  <si>
    <t>steel for bracketry</t>
  </si>
  <si>
    <t>Buy two b52 subs</t>
  </si>
  <si>
    <t>Buy Mixer</t>
  </si>
  <si>
    <t>Buy some cables</t>
  </si>
  <si>
    <t>Guess as per Dan?</t>
  </si>
  <si>
    <t>Shop Rent and supplies</t>
  </si>
  <si>
    <t>Two months rent</t>
  </si>
  <si>
    <t>Two months electricity</t>
  </si>
  <si>
    <t>Buy hinges for deck flip</t>
  </si>
  <si>
    <t>Buy some lights</t>
  </si>
  <si>
    <t>Buy some LED stuff</t>
  </si>
  <si>
    <t>Buy some zipties, cables, etc.</t>
  </si>
  <si>
    <t>Buy a nice generator</t>
  </si>
  <si>
    <t>Acavallo 2012</t>
  </si>
  <si>
    <t>1500 miles at 8 mpg</t>
  </si>
  <si>
    <t>Welding gas</t>
  </si>
  <si>
    <t>Burning Man</t>
  </si>
  <si>
    <t>driveline machining</t>
  </si>
  <si>
    <t>Grinder disks, various shit</t>
  </si>
  <si>
    <t>who knows but something else</t>
  </si>
  <si>
    <t>Buy four amplified speakers</t>
  </si>
  <si>
    <t>Propane (3 fills x 120 gallons)</t>
  </si>
  <si>
    <t>DOES NOT INCLUDE CAMP!!</t>
  </si>
  <si>
    <t>Shipping container of parts to WA from NY</t>
  </si>
  <si>
    <t>Total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</si>
</sst>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$&quot;#,##0"/>
    <numFmt numFmtId="166" formatCode="0.0"/>
    <numFmt numFmtId="167" formatCode="&quot;$&quot;#,##0.0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0"/>
    <numFmt numFmtId="171" formatCode="0.0000000"/>
    <numFmt numFmtId="172" formatCode="0.00000000"/>
    <numFmt numFmtId="173" formatCode="0.000000"/>
    <numFmt numFmtId="174" formatCode="0.0000"/>
    <numFmt numFmtId="175" formatCode="[$-409]mmm\-yy;@"/>
    <numFmt numFmtId="176" formatCode="#,##0.0"/>
    <numFmt numFmtId="177" formatCode="_(* #,##0.0_);_(* \(#,##0.0\);_(* &quot;-&quot;?_);_(@_)"/>
    <numFmt numFmtId="178" formatCode="&quot;$&quot;#,##0.00;[Red]&quot;$&quot;#,##0.00"/>
    <numFmt numFmtId="179" formatCode="_(* #,##0.0_);_(* \(#,##0.0\);_(* &quot;-&quot;??_);_(@_)"/>
    <numFmt numFmtId="180" formatCode="_(* #,##0_);_(* \(#,##0\);_(* &quot;-&quot;??_);_(@_)"/>
    <numFmt numFmtId="181" formatCode="[$-409]dddd\,\ mmmm\ dd\,\ yyyy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&quot;$&quot;* #,##0.000_);_(&quot;$&quot;* \(#,##0.000\);_(&quot;$&quot;* &quot;-&quot;??_);_(@_)"/>
    <numFmt numFmtId="188" formatCode="0.000000000"/>
    <numFmt numFmtId="189" formatCode="#,##0.0_);\(#,##0.0\)"/>
    <numFmt numFmtId="190" formatCode="&quot;$&quot;#,##0.0"/>
    <numFmt numFmtId="191" formatCode="m/d;@"/>
    <numFmt numFmtId="192" formatCode="0.000E+00"/>
    <numFmt numFmtId="193" formatCode="0.0E+00"/>
    <numFmt numFmtId="194" formatCode="0E+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0.00000000000000000"/>
    <numFmt numFmtId="203" formatCode="0.000000000000000000"/>
    <numFmt numFmtId="204" formatCode="0.0000000000000000000"/>
    <numFmt numFmtId="205" formatCode="_(* #,##0.000_);_(* \(#,##0.000\);_(* &quot;-&quot;??_);_(@_)"/>
    <numFmt numFmtId="206" formatCode="B2d\-mmm"/>
    <numFmt numFmtId="207" formatCode="_(* #,##0.0000_);_(* \(#,##0.0000\);_(* &quot;-&quot;??_);_(@_)"/>
    <numFmt numFmtId="208" formatCode="_(* #,##0.00000000000000000_);_(* \(#,##0.00000000000000000\);_(* &quot;-&quot;?????????????????_);_(@_)"/>
    <numFmt numFmtId="209" formatCode="_(* #,##0.00000000_);_(* \(#,##0.00000000\);_(* &quot;-&quot;????????_);_(@_)"/>
    <numFmt numFmtId="210" formatCode="_(* #,##0.000_);_(* \(#,##0.000\);_(* &quot;-&quot;???_);_(@_)"/>
    <numFmt numFmtId="211" formatCode="_(* #,##0.0000_);_(* \(#,##0.0000\);_(* &quot;-&quot;????_);_(@_)"/>
    <numFmt numFmtId="212" formatCode="_(&quot;$&quot;* #,##0.0000_);_(&quot;$&quot;* \(#,##0.0000\);_(&quot;$&quot;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165" fontId="0" fillId="0" borderId="5" xfId="0" applyNumberFormat="1" applyFill="1" applyBorder="1" applyAlignment="1">
      <alignment/>
    </xf>
    <xf numFmtId="0" fontId="0" fillId="0" borderId="2" xfId="0" applyFill="1" applyBorder="1" applyAlignment="1">
      <alignment/>
    </xf>
    <xf numFmtId="165" fontId="0" fillId="0" borderId="2" xfId="0" applyNumberFormat="1" applyFill="1" applyBorder="1" applyAlignment="1">
      <alignment/>
    </xf>
    <xf numFmtId="1" fontId="0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44" fontId="0" fillId="0" borderId="0" xfId="17" applyFill="1" applyBorder="1" applyAlignment="1">
      <alignment/>
    </xf>
    <xf numFmtId="0" fontId="4" fillId="2" borderId="6" xfId="0" applyFont="1" applyFill="1" applyBorder="1" applyAlignment="1">
      <alignment/>
    </xf>
    <xf numFmtId="44" fontId="0" fillId="2" borderId="7" xfId="17" applyFont="1" applyFill="1" applyBorder="1" applyAlignment="1">
      <alignment/>
    </xf>
    <xf numFmtId="44" fontId="0" fillId="2" borderId="0" xfId="17" applyFont="1" applyFill="1" applyBorder="1" applyAlignment="1">
      <alignment/>
    </xf>
    <xf numFmtId="0" fontId="0" fillId="3" borderId="8" xfId="0" applyFill="1" applyBorder="1" applyAlignment="1">
      <alignment/>
    </xf>
    <xf numFmtId="44" fontId="0" fillId="3" borderId="9" xfId="17" applyFill="1" applyBorder="1" applyAlignment="1">
      <alignment horizontal="center"/>
    </xf>
    <xf numFmtId="44" fontId="0" fillId="3" borderId="0" xfId="17" applyFill="1" applyBorder="1" applyAlignment="1">
      <alignment horizontal="center"/>
    </xf>
    <xf numFmtId="0" fontId="0" fillId="3" borderId="10" xfId="0" applyFill="1" applyBorder="1" applyAlignment="1">
      <alignment/>
    </xf>
    <xf numFmtId="44" fontId="0" fillId="3" borderId="11" xfId="17" applyFill="1" applyBorder="1" applyAlignment="1">
      <alignment horizontal="center"/>
    </xf>
    <xf numFmtId="44" fontId="0" fillId="3" borderId="0" xfId="17" applyFont="1" applyFill="1" applyBorder="1" applyAlignment="1">
      <alignment horizontal="center"/>
    </xf>
    <xf numFmtId="44" fontId="0" fillId="0" borderId="12" xfId="17" applyBorder="1" applyAlignment="1">
      <alignment/>
    </xf>
    <xf numFmtId="44" fontId="0" fillId="0" borderId="0" xfId="17" applyBorder="1" applyAlignment="1">
      <alignment/>
    </xf>
    <xf numFmtId="0" fontId="0" fillId="0" borderId="6" xfId="0" applyBorder="1" applyAlignment="1">
      <alignment/>
    </xf>
    <xf numFmtId="44" fontId="0" fillId="0" borderId="2" xfId="17" applyBorder="1" applyAlignment="1">
      <alignment/>
    </xf>
    <xf numFmtId="20" fontId="0" fillId="0" borderId="0" xfId="0" applyNumberFormat="1" applyAlignment="1">
      <alignment/>
    </xf>
    <xf numFmtId="0" fontId="3" fillId="0" borderId="1" xfId="20" applyBorder="1" applyAlignment="1">
      <alignment/>
    </xf>
    <xf numFmtId="166" fontId="0" fillId="0" borderId="0" xfId="0" applyNumberFormat="1" applyFill="1" applyBorder="1" applyAlignment="1">
      <alignment/>
    </xf>
    <xf numFmtId="0" fontId="3" fillId="0" borderId="1" xfId="2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solid"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pito\Hydepower\Documents\Bid%20workups\Finished%20Projects\Ring%20Of%20Fire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ng Of Fire (4, in deck AC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siciansfriend.com/pro-audio/b-52-lx-18ev3-1000w-folded-subwoofer" TargetMode="External" /><Relationship Id="rId2" Type="http://schemas.openxmlformats.org/officeDocument/2006/relationships/hyperlink" Target="http://www.musiciansfriend.com/pro-audio/alto-ts115a-15-active-2-way-speaker" TargetMode="External" /><Relationship Id="rId3" Type="http://schemas.openxmlformats.org/officeDocument/2006/relationships/hyperlink" Target="http://www.amazon.com/Yamaha-EF3000iSE-4-Stroke-Generator-Compliant/dp/B002RWK9PA/ref=sr_1_3?s=lawn-garden&amp;ie=UTF8&amp;qid=1337731968&amp;sr=1-3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3">
    <pageSetUpPr fitToPage="1"/>
  </sheetPr>
  <dimension ref="B2:L147"/>
  <sheetViews>
    <sheetView tabSelected="1" workbookViewId="0" topLeftCell="A1">
      <selection activeCell="B2" sqref="B2:C14"/>
    </sheetView>
  </sheetViews>
  <sheetFormatPr defaultColWidth="9.140625" defaultRowHeight="12.75"/>
  <cols>
    <col min="2" max="2" width="37.8515625" style="0" customWidth="1"/>
    <col min="3" max="3" width="12.8515625" style="0" bestFit="1" customWidth="1"/>
    <col min="4" max="4" width="9.57421875" style="0" bestFit="1" customWidth="1"/>
    <col min="5" max="5" width="13.28125" style="0" customWidth="1"/>
    <col min="6" max="6" width="9.7109375" style="0" bestFit="1" customWidth="1"/>
    <col min="7" max="7" width="31.57421875" style="0" bestFit="1" customWidth="1"/>
    <col min="8" max="8" width="10.28125" style="0" bestFit="1" customWidth="1"/>
    <col min="9" max="9" width="8.7109375" style="0" bestFit="1" customWidth="1"/>
    <col min="10" max="10" width="12.00390625" style="0" bestFit="1" customWidth="1"/>
    <col min="11" max="11" width="6.28125" style="0" bestFit="1" customWidth="1"/>
    <col min="12" max="12" width="11.7109375" style="0" customWidth="1"/>
    <col min="13" max="13" width="4.57421875" style="0" customWidth="1"/>
    <col min="14" max="14" width="9.7109375" style="0" bestFit="1" customWidth="1"/>
    <col min="15" max="15" width="10.8515625" style="0" customWidth="1"/>
    <col min="16" max="16" width="3.00390625" style="0" customWidth="1"/>
    <col min="17" max="17" width="36.28125" style="0" bestFit="1" customWidth="1"/>
    <col min="18" max="18" width="11.421875" style="0" bestFit="1" customWidth="1"/>
    <col min="20" max="20" width="9.7109375" style="0" customWidth="1"/>
    <col min="21" max="21" width="31.421875" style="0" bestFit="1" customWidth="1"/>
  </cols>
  <sheetData>
    <row r="2" ht="12.75">
      <c r="B2" s="6" t="s">
        <v>82</v>
      </c>
    </row>
    <row r="3" spans="2:3" ht="12.75">
      <c r="B3" s="7"/>
      <c r="C3" s="8" t="s">
        <v>2</v>
      </c>
    </row>
    <row r="4" spans="2:3" ht="12.75">
      <c r="B4" s="9" t="s">
        <v>4</v>
      </c>
      <c r="C4" s="9" t="s">
        <v>5</v>
      </c>
    </row>
    <row r="5" spans="2:3" ht="12.75">
      <c r="B5" s="10" t="str">
        <f>B16</f>
        <v>Trailer Gear, Metal for Trusses</v>
      </c>
      <c r="C5" s="11">
        <f>C26</f>
        <v>2860</v>
      </c>
    </row>
    <row r="6" spans="2:3" ht="12.75">
      <c r="B6" s="10" t="str">
        <f>B29</f>
        <v>Driveline and Motor</v>
      </c>
      <c r="C6" s="11">
        <f>C44</f>
        <v>1200</v>
      </c>
    </row>
    <row r="7" spans="2:3" ht="12.75">
      <c r="B7" s="10" t="str">
        <f>B47</f>
        <v>Sound System</v>
      </c>
      <c r="C7" s="11">
        <f>C58</f>
        <v>2750</v>
      </c>
    </row>
    <row r="8" spans="2:3" ht="12.75">
      <c r="B8" s="10" t="str">
        <f>B61</f>
        <v>Lighting and Electrics</v>
      </c>
      <c r="C8" s="11">
        <f>C74</f>
        <v>2050</v>
      </c>
    </row>
    <row r="9" spans="2:3" ht="12.75">
      <c r="B9" s="10" t="str">
        <f>G16</f>
        <v>Fire System</v>
      </c>
      <c r="C9" s="11">
        <f>H26</f>
        <v>1750</v>
      </c>
    </row>
    <row r="10" spans="2:3" ht="12.75">
      <c r="B10" s="10" t="str">
        <f>G29</f>
        <v>Burning Man</v>
      </c>
      <c r="C10" s="11">
        <f>H39</f>
        <v>1243.75</v>
      </c>
    </row>
    <row r="11" spans="2:3" ht="12.75">
      <c r="B11" s="10" t="str">
        <f>G43</f>
        <v>Shop Rent and supplies</v>
      </c>
      <c r="C11" s="11">
        <f>H53</f>
        <v>1950</v>
      </c>
    </row>
    <row r="12" spans="2:3" ht="12.75">
      <c r="B12" s="12" t="s">
        <v>3</v>
      </c>
      <c r="C12" s="13">
        <f>SUM(C5:C11)</f>
        <v>13803.75</v>
      </c>
    </row>
    <row r="13" spans="2:4" ht="12.75">
      <c r="B13" s="12" t="s">
        <v>92</v>
      </c>
      <c r="C13" s="13">
        <v>3500</v>
      </c>
      <c r="D13" s="14"/>
    </row>
    <row r="14" spans="2:10" ht="12.75">
      <c r="B14" s="12" t="s">
        <v>93</v>
      </c>
      <c r="C14" s="13">
        <f>SUM(C12:C13)</f>
        <v>17303.75</v>
      </c>
      <c r="H14" s="2"/>
      <c r="I14" s="2"/>
      <c r="J14" s="2"/>
    </row>
    <row r="15" spans="8:10" ht="12.75">
      <c r="H15" s="2"/>
      <c r="I15" s="2"/>
      <c r="J15" s="2"/>
    </row>
    <row r="16" spans="2:10" ht="12.75">
      <c r="B16" s="17" t="s">
        <v>57</v>
      </c>
      <c r="C16" s="18"/>
      <c r="D16" s="19"/>
      <c r="E16" s="19"/>
      <c r="G16" s="17" t="s">
        <v>61</v>
      </c>
      <c r="H16" s="18"/>
      <c r="I16" s="19"/>
      <c r="J16" s="19"/>
    </row>
    <row r="17" spans="2:10" ht="12.75">
      <c r="B17" s="20"/>
      <c r="C17" s="21" t="s">
        <v>6</v>
      </c>
      <c r="D17" s="22"/>
      <c r="E17" s="22"/>
      <c r="G17" s="20"/>
      <c r="H17" s="21" t="s">
        <v>6</v>
      </c>
      <c r="I17" s="22"/>
      <c r="J17" s="22"/>
    </row>
    <row r="18" spans="2:10" ht="12.75">
      <c r="B18" s="23" t="s">
        <v>7</v>
      </c>
      <c r="C18" s="24" t="s">
        <v>8</v>
      </c>
      <c r="D18" s="25" t="s">
        <v>1</v>
      </c>
      <c r="E18" s="25" t="s">
        <v>9</v>
      </c>
      <c r="G18" s="23" t="s">
        <v>7</v>
      </c>
      <c r="H18" s="24" t="s">
        <v>8</v>
      </c>
      <c r="I18" s="25" t="s">
        <v>1</v>
      </c>
      <c r="J18" s="25" t="s">
        <v>9</v>
      </c>
    </row>
    <row r="19" spans="2:10" ht="12.75">
      <c r="B19" s="1" t="s">
        <v>62</v>
      </c>
      <c r="C19" s="26">
        <f aca="true" t="shared" si="0" ref="C19:C25">D19*E19</f>
        <v>500</v>
      </c>
      <c r="D19">
        <v>1</v>
      </c>
      <c r="E19">
        <v>500</v>
      </c>
      <c r="G19" s="1" t="s">
        <v>73</v>
      </c>
      <c r="H19" s="26">
        <f>I19*J19</f>
        <v>1750</v>
      </c>
      <c r="I19" s="4">
        <v>5</v>
      </c>
      <c r="J19" s="27">
        <v>350</v>
      </c>
    </row>
    <row r="20" spans="2:10" ht="12.75">
      <c r="B20" s="1" t="s">
        <v>63</v>
      </c>
      <c r="C20" s="26">
        <f t="shared" si="0"/>
        <v>500</v>
      </c>
      <c r="D20">
        <v>1</v>
      </c>
      <c r="E20">
        <v>500</v>
      </c>
      <c r="G20" s="1"/>
      <c r="H20" s="26"/>
      <c r="I20" s="4"/>
      <c r="J20" s="27"/>
    </row>
    <row r="21" spans="2:10" ht="12.75">
      <c r="B21" s="1" t="s">
        <v>64</v>
      </c>
      <c r="C21" s="26">
        <f t="shared" si="0"/>
        <v>1750</v>
      </c>
      <c r="D21" s="4">
        <v>1</v>
      </c>
      <c r="E21" s="27">
        <v>1750</v>
      </c>
      <c r="G21" s="1"/>
      <c r="H21" s="26"/>
      <c r="I21" s="4"/>
      <c r="J21" s="27"/>
    </row>
    <row r="22" spans="2:10" ht="12.75">
      <c r="B22" s="1"/>
      <c r="C22" s="26">
        <f t="shared" si="0"/>
        <v>0</v>
      </c>
      <c r="D22" s="4"/>
      <c r="E22" s="27"/>
      <c r="G22" s="1"/>
      <c r="H22" s="26">
        <f>I22*J22</f>
        <v>0</v>
      </c>
      <c r="I22" s="4"/>
      <c r="J22" s="27"/>
    </row>
    <row r="23" spans="2:10" ht="12.75">
      <c r="B23" s="1" t="s">
        <v>77</v>
      </c>
      <c r="C23" s="26">
        <f t="shared" si="0"/>
        <v>110</v>
      </c>
      <c r="D23" s="4">
        <v>22</v>
      </c>
      <c r="E23" s="27">
        <v>5</v>
      </c>
      <c r="G23" s="1"/>
      <c r="H23" s="26"/>
      <c r="I23" s="4"/>
      <c r="J23" s="27"/>
    </row>
    <row r="24" spans="2:10" ht="15" customHeight="1">
      <c r="B24" s="1"/>
      <c r="C24" s="26">
        <f t="shared" si="0"/>
        <v>0</v>
      </c>
      <c r="D24" s="4"/>
      <c r="E24" s="27"/>
      <c r="G24" s="1"/>
      <c r="H24" s="26">
        <f>I24*J24</f>
        <v>0</v>
      </c>
      <c r="I24" s="4"/>
      <c r="J24" s="27"/>
    </row>
    <row r="25" spans="2:10" ht="12.75">
      <c r="B25" s="1"/>
      <c r="C25" s="26">
        <f t="shared" si="0"/>
        <v>0</v>
      </c>
      <c r="D25" s="4"/>
      <c r="E25" s="27"/>
      <c r="G25" s="1"/>
      <c r="H25" s="26">
        <f>I25*J25</f>
        <v>0</v>
      </c>
      <c r="I25" s="4"/>
      <c r="J25" s="27"/>
    </row>
    <row r="26" spans="2:9" ht="12.75">
      <c r="B26" s="28" t="s">
        <v>10</v>
      </c>
      <c r="C26" s="29">
        <f>SUM(C19:C25)</f>
        <v>2860</v>
      </c>
      <c r="D26" s="27"/>
      <c r="G26" s="28" t="s">
        <v>10</v>
      </c>
      <c r="H26" s="29">
        <f>SUM(H19:H25)</f>
        <v>1750</v>
      </c>
      <c r="I26" s="27"/>
    </row>
    <row r="29" spans="2:10" ht="12.75">
      <c r="B29" s="17" t="s">
        <v>58</v>
      </c>
      <c r="C29" s="18"/>
      <c r="D29" s="19"/>
      <c r="E29" s="19"/>
      <c r="G29" s="17" t="s">
        <v>85</v>
      </c>
      <c r="H29" s="18"/>
      <c r="I29" s="19"/>
      <c r="J29" s="19"/>
    </row>
    <row r="30" spans="2:10" ht="12.75">
      <c r="B30" s="20"/>
      <c r="C30" s="21" t="s">
        <v>6</v>
      </c>
      <c r="D30" s="22"/>
      <c r="E30" s="22"/>
      <c r="G30" s="20"/>
      <c r="H30" s="21" t="s">
        <v>6</v>
      </c>
      <c r="I30" s="22"/>
      <c r="J30" s="22"/>
    </row>
    <row r="31" spans="2:10" ht="12.75">
      <c r="B31" s="23" t="s">
        <v>7</v>
      </c>
      <c r="C31" s="24" t="s">
        <v>8</v>
      </c>
      <c r="D31" s="25" t="s">
        <v>1</v>
      </c>
      <c r="E31" s="25" t="s">
        <v>9</v>
      </c>
      <c r="G31" s="23" t="s">
        <v>7</v>
      </c>
      <c r="H31" s="24" t="s">
        <v>8</v>
      </c>
      <c r="I31" s="25" t="s">
        <v>1</v>
      </c>
      <c r="J31" s="25" t="s">
        <v>9</v>
      </c>
    </row>
    <row r="32" spans="2:10" ht="12.75">
      <c r="B32" s="1" t="s">
        <v>65</v>
      </c>
      <c r="C32" s="26">
        <f aca="true" t="shared" si="1" ref="C32:C43">D32*E32</f>
        <v>0</v>
      </c>
      <c r="D32" s="4">
        <v>1</v>
      </c>
      <c r="E32" s="27">
        <v>0</v>
      </c>
      <c r="G32" s="1" t="s">
        <v>83</v>
      </c>
      <c r="H32" s="26">
        <f aca="true" t="shared" si="2" ref="H32:H38">I32*J32</f>
        <v>843.75</v>
      </c>
      <c r="I32" s="32">
        <f>1500/8</f>
        <v>187.5</v>
      </c>
      <c r="J32" s="27">
        <v>4.5</v>
      </c>
    </row>
    <row r="33" spans="2:10" ht="12.75">
      <c r="B33" s="1" t="s">
        <v>66</v>
      </c>
      <c r="C33" s="26">
        <f t="shared" si="1"/>
        <v>250</v>
      </c>
      <c r="D33" s="4">
        <v>1</v>
      </c>
      <c r="E33" s="27">
        <v>250</v>
      </c>
      <c r="G33" s="1" t="s">
        <v>90</v>
      </c>
      <c r="H33" s="26">
        <f t="shared" si="2"/>
        <v>400</v>
      </c>
      <c r="I33" s="4">
        <v>160</v>
      </c>
      <c r="J33" s="27">
        <v>2.5</v>
      </c>
    </row>
    <row r="34" spans="2:10" ht="12.75">
      <c r="B34" s="1" t="s">
        <v>67</v>
      </c>
      <c r="C34" s="26">
        <f>D34*E34</f>
        <v>300</v>
      </c>
      <c r="D34" s="4">
        <v>2</v>
      </c>
      <c r="E34" s="27">
        <v>150</v>
      </c>
      <c r="G34" s="1"/>
      <c r="H34" s="26"/>
      <c r="I34" s="4"/>
      <c r="J34" s="27"/>
    </row>
    <row r="35" spans="2:10" ht="12.75">
      <c r="B35" s="1" t="s">
        <v>68</v>
      </c>
      <c r="C35" s="26">
        <f>D35*E35</f>
        <v>150</v>
      </c>
      <c r="D35" s="4">
        <v>1</v>
      </c>
      <c r="E35" s="27">
        <v>150</v>
      </c>
      <c r="G35" s="1" t="s">
        <v>91</v>
      </c>
      <c r="H35" s="26"/>
      <c r="I35" s="4"/>
      <c r="J35" s="27"/>
    </row>
    <row r="36" spans="2:10" ht="12.75">
      <c r="B36" s="1" t="s">
        <v>88</v>
      </c>
      <c r="C36" s="26">
        <f t="shared" si="1"/>
        <v>150</v>
      </c>
      <c r="D36" s="4">
        <v>1</v>
      </c>
      <c r="E36" s="27">
        <v>150</v>
      </c>
      <c r="G36" s="1"/>
      <c r="H36" s="26">
        <f t="shared" si="2"/>
        <v>0</v>
      </c>
      <c r="I36" s="4"/>
      <c r="J36" s="27"/>
    </row>
    <row r="37" spans="2:10" ht="12.75">
      <c r="B37" s="1" t="s">
        <v>86</v>
      </c>
      <c r="C37" s="26">
        <f t="shared" si="1"/>
        <v>100</v>
      </c>
      <c r="D37" s="4">
        <v>1</v>
      </c>
      <c r="E37" s="16">
        <v>100</v>
      </c>
      <c r="G37" s="1"/>
      <c r="H37" s="26">
        <f t="shared" si="2"/>
        <v>0</v>
      </c>
      <c r="I37" s="4"/>
      <c r="J37" s="27"/>
    </row>
    <row r="38" spans="2:10" ht="12.75">
      <c r="B38" s="3"/>
      <c r="C38" s="26">
        <f t="shared" si="1"/>
        <v>0</v>
      </c>
      <c r="D38" s="4"/>
      <c r="E38" s="16"/>
      <c r="G38" s="1"/>
      <c r="H38" s="26">
        <f t="shared" si="2"/>
        <v>0</v>
      </c>
      <c r="I38" s="4"/>
      <c r="J38" s="27"/>
    </row>
    <row r="39" spans="2:9" ht="12.75">
      <c r="B39" s="1" t="s">
        <v>69</v>
      </c>
      <c r="C39" s="26">
        <f t="shared" si="1"/>
        <v>250</v>
      </c>
      <c r="D39" s="4">
        <v>1</v>
      </c>
      <c r="E39" s="16">
        <v>250</v>
      </c>
      <c r="G39" s="28" t="s">
        <v>10</v>
      </c>
      <c r="H39" s="29">
        <f>SUM(H32:H38)</f>
        <v>1243.75</v>
      </c>
      <c r="I39" s="27"/>
    </row>
    <row r="40" spans="2:5" ht="12.75">
      <c r="B40" s="1"/>
      <c r="C40" s="26">
        <f t="shared" si="1"/>
        <v>0</v>
      </c>
      <c r="E40" s="27"/>
    </row>
    <row r="41" spans="2:5" ht="12.75">
      <c r="B41" s="1"/>
      <c r="C41" s="26">
        <f t="shared" si="1"/>
        <v>0</v>
      </c>
      <c r="E41" s="27"/>
    </row>
    <row r="42" spans="2:5" ht="12.75">
      <c r="B42" s="1"/>
      <c r="C42" s="26">
        <f t="shared" si="1"/>
        <v>0</v>
      </c>
      <c r="E42" s="27"/>
    </row>
    <row r="43" spans="2:12" ht="12.75">
      <c r="B43" s="1"/>
      <c r="C43" s="26">
        <f t="shared" si="1"/>
        <v>0</v>
      </c>
      <c r="E43" s="27"/>
      <c r="G43" s="17" t="s">
        <v>74</v>
      </c>
      <c r="H43" s="18"/>
      <c r="I43" s="19"/>
      <c r="J43" s="19"/>
      <c r="L43" s="15"/>
    </row>
    <row r="44" spans="2:12" ht="12.75">
      <c r="B44" s="28" t="s">
        <v>10</v>
      </c>
      <c r="C44" s="29">
        <f>SUM(C32:C43)</f>
        <v>1200</v>
      </c>
      <c r="D44" s="27"/>
      <c r="G44" s="20"/>
      <c r="H44" s="21" t="s">
        <v>6</v>
      </c>
      <c r="I44" s="22"/>
      <c r="J44" s="22"/>
      <c r="L44" s="15"/>
    </row>
    <row r="45" spans="7:12" ht="12.75">
      <c r="G45" s="23" t="s">
        <v>7</v>
      </c>
      <c r="H45" s="24" t="s">
        <v>8</v>
      </c>
      <c r="I45" s="25" t="s">
        <v>1</v>
      </c>
      <c r="J45" s="25" t="s">
        <v>9</v>
      </c>
      <c r="L45" s="15"/>
    </row>
    <row r="46" spans="7:12" ht="12.75">
      <c r="G46" s="1" t="s">
        <v>75</v>
      </c>
      <c r="H46" s="26">
        <f>I46*J46</f>
        <v>1500</v>
      </c>
      <c r="I46" s="4">
        <v>2</v>
      </c>
      <c r="J46" s="27">
        <v>750</v>
      </c>
      <c r="L46" s="15"/>
    </row>
    <row r="47" spans="2:12" ht="12.75">
      <c r="B47" s="17" t="s">
        <v>59</v>
      </c>
      <c r="C47" s="18"/>
      <c r="D47" s="19"/>
      <c r="E47" s="19"/>
      <c r="G47" s="1" t="s">
        <v>76</v>
      </c>
      <c r="H47" s="26">
        <f>I47*J47</f>
        <v>250</v>
      </c>
      <c r="I47" s="4">
        <v>2</v>
      </c>
      <c r="J47" s="27">
        <v>125</v>
      </c>
      <c r="L47" s="15"/>
    </row>
    <row r="48" spans="2:12" ht="12.75">
      <c r="B48" s="20"/>
      <c r="C48" s="21" t="s">
        <v>6</v>
      </c>
      <c r="D48" s="22"/>
      <c r="E48" s="22"/>
      <c r="G48" s="1" t="s">
        <v>84</v>
      </c>
      <c r="H48" s="26">
        <f>I48*J48</f>
        <v>100</v>
      </c>
      <c r="I48" s="4">
        <v>1</v>
      </c>
      <c r="J48" s="27">
        <v>100</v>
      </c>
      <c r="L48" s="15"/>
    </row>
    <row r="49" spans="2:10" ht="12.75">
      <c r="B49" s="23" t="s">
        <v>7</v>
      </c>
      <c r="C49" s="24" t="s">
        <v>8</v>
      </c>
      <c r="D49" s="25" t="s">
        <v>1</v>
      </c>
      <c r="E49" s="25" t="s">
        <v>9</v>
      </c>
      <c r="G49" s="1" t="s">
        <v>87</v>
      </c>
      <c r="H49" s="26">
        <f>I49*J49</f>
        <v>100</v>
      </c>
      <c r="I49" s="4">
        <v>1</v>
      </c>
      <c r="J49" s="27">
        <v>100</v>
      </c>
    </row>
    <row r="50" spans="2:10" ht="12.75">
      <c r="B50" s="31" t="s">
        <v>70</v>
      </c>
      <c r="C50" s="26">
        <f aca="true" t="shared" si="3" ref="C50:C57">D50*E50</f>
        <v>1000</v>
      </c>
      <c r="D50" s="4">
        <v>2</v>
      </c>
      <c r="E50" s="27">
        <v>500</v>
      </c>
      <c r="G50" s="1"/>
      <c r="H50" s="26"/>
      <c r="I50" s="4"/>
      <c r="J50" s="27"/>
    </row>
    <row r="51" spans="2:10" ht="12.75">
      <c r="B51" s="33" t="s">
        <v>89</v>
      </c>
      <c r="C51" s="26">
        <f t="shared" si="3"/>
        <v>1400</v>
      </c>
      <c r="D51" s="4">
        <v>4</v>
      </c>
      <c r="E51" s="27">
        <v>350</v>
      </c>
      <c r="G51" s="1"/>
      <c r="H51" s="26">
        <f>I51*J51</f>
        <v>0</v>
      </c>
      <c r="I51" s="4"/>
      <c r="J51" s="27"/>
    </row>
    <row r="52" spans="2:10" ht="12.75">
      <c r="B52" s="1" t="s">
        <v>71</v>
      </c>
      <c r="C52" s="26">
        <f t="shared" si="3"/>
        <v>250</v>
      </c>
      <c r="D52" s="4">
        <v>1</v>
      </c>
      <c r="E52" s="27">
        <v>250</v>
      </c>
      <c r="G52" s="1"/>
      <c r="H52" s="26"/>
      <c r="I52" s="4"/>
      <c r="J52" s="27"/>
    </row>
    <row r="53" spans="2:9" ht="12.75">
      <c r="B53" s="1" t="s">
        <v>72</v>
      </c>
      <c r="C53" s="26">
        <f t="shared" si="3"/>
        <v>100</v>
      </c>
      <c r="D53" s="4">
        <v>1</v>
      </c>
      <c r="E53" s="27">
        <v>100</v>
      </c>
      <c r="G53" s="28" t="s">
        <v>10</v>
      </c>
      <c r="H53" s="29">
        <f>SUM(H46:H52)</f>
        <v>1950</v>
      </c>
      <c r="I53" s="27"/>
    </row>
    <row r="54" spans="2:5" ht="12.75">
      <c r="B54" s="1"/>
      <c r="C54" s="26">
        <f t="shared" si="3"/>
        <v>0</v>
      </c>
      <c r="D54" s="4"/>
      <c r="E54" s="27"/>
    </row>
    <row r="55" spans="2:5" ht="12.75">
      <c r="B55" s="1"/>
      <c r="C55" s="26">
        <f t="shared" si="3"/>
        <v>0</v>
      </c>
      <c r="D55" s="4"/>
      <c r="E55" s="27"/>
    </row>
    <row r="56" spans="2:10" ht="12.75">
      <c r="B56" s="1"/>
      <c r="C56" s="26">
        <f t="shared" si="3"/>
        <v>0</v>
      </c>
      <c r="D56" s="4"/>
      <c r="E56" s="27"/>
      <c r="G56" s="17"/>
      <c r="H56" s="18"/>
      <c r="I56" s="19"/>
      <c r="J56" s="19"/>
    </row>
    <row r="57" spans="2:10" ht="12.75">
      <c r="B57" s="1"/>
      <c r="C57" s="26">
        <f t="shared" si="3"/>
        <v>0</v>
      </c>
      <c r="D57" s="4"/>
      <c r="E57" s="27"/>
      <c r="G57" s="20"/>
      <c r="H57" s="21"/>
      <c r="I57" s="22"/>
      <c r="J57" s="22"/>
    </row>
    <row r="58" spans="2:10" ht="12.75">
      <c r="B58" s="28" t="s">
        <v>10</v>
      </c>
      <c r="C58" s="29">
        <f>SUM(C50:C57)</f>
        <v>2750</v>
      </c>
      <c r="D58" s="27"/>
      <c r="G58" s="23"/>
      <c r="H58" s="24"/>
      <c r="I58" s="25"/>
      <c r="J58" s="25"/>
    </row>
    <row r="59" spans="7:10" ht="12.75">
      <c r="G59" s="1"/>
      <c r="H59" s="26"/>
      <c r="I59" s="4"/>
      <c r="J59" s="27"/>
    </row>
    <row r="60" spans="7:10" ht="12.75">
      <c r="G60" s="1"/>
      <c r="H60" s="26"/>
      <c r="I60" s="4"/>
      <c r="J60" s="27"/>
    </row>
    <row r="61" spans="2:10" ht="12.75">
      <c r="B61" s="17" t="s">
        <v>60</v>
      </c>
      <c r="C61" s="18"/>
      <c r="D61" s="19"/>
      <c r="E61" s="19"/>
      <c r="G61" s="1"/>
      <c r="H61" s="26"/>
      <c r="I61" s="4"/>
      <c r="J61" s="27"/>
    </row>
    <row r="62" spans="2:10" ht="12.75">
      <c r="B62" s="20"/>
      <c r="C62" s="21" t="s">
        <v>6</v>
      </c>
      <c r="D62" s="22"/>
      <c r="E62" s="22"/>
      <c r="G62" s="1"/>
      <c r="H62" s="26"/>
      <c r="I62" s="4"/>
      <c r="J62" s="27"/>
    </row>
    <row r="63" spans="2:10" ht="12.75">
      <c r="B63" s="23" t="s">
        <v>7</v>
      </c>
      <c r="C63" s="24" t="s">
        <v>8</v>
      </c>
      <c r="D63" s="25" t="s">
        <v>1</v>
      </c>
      <c r="E63" s="25" t="s">
        <v>9</v>
      </c>
      <c r="G63" s="1"/>
      <c r="H63" s="26"/>
      <c r="I63" s="4"/>
      <c r="J63" s="27"/>
    </row>
    <row r="64" spans="2:10" ht="12.75">
      <c r="B64" s="1"/>
      <c r="C64" s="26">
        <f aca="true" t="shared" si="4" ref="C64:C73">D64*E64</f>
        <v>0</v>
      </c>
      <c r="D64" s="4"/>
      <c r="E64" s="27"/>
      <c r="G64" s="1"/>
      <c r="H64" s="26"/>
      <c r="I64" s="4"/>
      <c r="J64" s="27"/>
    </row>
    <row r="65" spans="2:10" ht="12.75">
      <c r="B65" s="31" t="s">
        <v>81</v>
      </c>
      <c r="C65" s="26">
        <f t="shared" si="4"/>
        <v>1500</v>
      </c>
      <c r="D65" s="4">
        <v>1</v>
      </c>
      <c r="E65" s="27">
        <v>1500</v>
      </c>
      <c r="G65" s="1"/>
      <c r="H65" s="26"/>
      <c r="I65" s="4"/>
      <c r="J65" s="27"/>
    </row>
    <row r="66" spans="2:9" ht="12.75">
      <c r="B66" s="1" t="s">
        <v>78</v>
      </c>
      <c r="C66" s="26">
        <f t="shared" si="4"/>
        <v>250</v>
      </c>
      <c r="D66" s="4">
        <v>1</v>
      </c>
      <c r="E66" s="27">
        <v>250</v>
      </c>
      <c r="G66" s="28"/>
      <c r="H66" s="29"/>
      <c r="I66" s="27"/>
    </row>
    <row r="67" spans="2:5" ht="12.75">
      <c r="B67" s="1" t="s">
        <v>79</v>
      </c>
      <c r="C67" s="26">
        <f t="shared" si="4"/>
        <v>150</v>
      </c>
      <c r="D67" s="4">
        <v>1</v>
      </c>
      <c r="E67" s="27">
        <v>150</v>
      </c>
    </row>
    <row r="68" spans="2:5" ht="12.75">
      <c r="B68" s="1" t="s">
        <v>80</v>
      </c>
      <c r="C68" s="26">
        <f t="shared" si="4"/>
        <v>150</v>
      </c>
      <c r="D68" s="4">
        <v>1</v>
      </c>
      <c r="E68" s="27">
        <v>150</v>
      </c>
    </row>
    <row r="69" spans="2:5" ht="12.75">
      <c r="B69" s="1"/>
      <c r="C69" s="26">
        <f t="shared" si="4"/>
        <v>0</v>
      </c>
      <c r="D69" s="4"/>
      <c r="E69" s="27"/>
    </row>
    <row r="70" spans="2:10" ht="12.75">
      <c r="B70" s="1"/>
      <c r="C70" s="26">
        <f t="shared" si="4"/>
        <v>0</v>
      </c>
      <c r="G70" s="17" t="e">
        <f>#REF!</f>
        <v>#REF!</v>
      </c>
      <c r="H70" s="18"/>
      <c r="I70" s="19"/>
      <c r="J70" s="19"/>
    </row>
    <row r="71" spans="2:10" ht="12.75">
      <c r="B71" s="1"/>
      <c r="C71" s="26">
        <f t="shared" si="4"/>
        <v>0</v>
      </c>
      <c r="G71" s="20"/>
      <c r="H71" s="21" t="s">
        <v>6</v>
      </c>
      <c r="I71" s="22"/>
      <c r="J71" s="22"/>
    </row>
    <row r="72" spans="2:10" ht="12.75">
      <c r="B72" s="1"/>
      <c r="C72" s="26">
        <f t="shared" si="4"/>
        <v>0</v>
      </c>
      <c r="D72" s="4"/>
      <c r="E72" s="27"/>
      <c r="G72" s="23" t="s">
        <v>7</v>
      </c>
      <c r="H72" s="24" t="s">
        <v>8</v>
      </c>
      <c r="I72" s="25" t="s">
        <v>1</v>
      </c>
      <c r="J72" s="25" t="s">
        <v>9</v>
      </c>
    </row>
    <row r="73" spans="2:10" ht="12.75">
      <c r="B73" s="1"/>
      <c r="C73" s="26">
        <f t="shared" si="4"/>
        <v>0</v>
      </c>
      <c r="D73" s="4"/>
      <c r="E73" s="27"/>
      <c r="G73" s="1"/>
      <c r="H73" s="26">
        <f aca="true" t="shared" si="5" ref="H73:H82">I73*J73</f>
        <v>0</v>
      </c>
      <c r="I73" s="4"/>
      <c r="J73" s="27"/>
    </row>
    <row r="74" spans="2:10" ht="12.75">
      <c r="B74" s="28" t="s">
        <v>10</v>
      </c>
      <c r="C74" s="29">
        <f>SUM(C64:C73)</f>
        <v>2050</v>
      </c>
      <c r="D74" s="27"/>
      <c r="G74" s="1"/>
      <c r="H74" s="26">
        <f t="shared" si="5"/>
        <v>0</v>
      </c>
      <c r="I74" s="4"/>
      <c r="J74" s="27"/>
    </row>
    <row r="75" spans="7:10" ht="12.75">
      <c r="G75" s="1"/>
      <c r="H75" s="26">
        <f t="shared" si="5"/>
        <v>0</v>
      </c>
      <c r="I75" s="4"/>
      <c r="J75" s="27"/>
    </row>
    <row r="76" spans="7:10" ht="12.75">
      <c r="G76" s="1"/>
      <c r="H76" s="26">
        <f t="shared" si="5"/>
        <v>0</v>
      </c>
      <c r="I76" s="4"/>
      <c r="J76" s="27"/>
    </row>
    <row r="77" spans="7:10" ht="12.75">
      <c r="G77" s="1"/>
      <c r="H77" s="26">
        <f t="shared" si="5"/>
        <v>0</v>
      </c>
      <c r="I77" s="4"/>
      <c r="J77" s="27"/>
    </row>
    <row r="78" spans="7:10" ht="12.75">
      <c r="G78" s="1"/>
      <c r="H78" s="26">
        <f t="shared" si="5"/>
        <v>0</v>
      </c>
      <c r="I78" s="4"/>
      <c r="J78" s="27"/>
    </row>
    <row r="79" spans="7:10" ht="12.75">
      <c r="G79" s="1"/>
      <c r="H79" s="26">
        <f t="shared" si="5"/>
        <v>0</v>
      </c>
      <c r="I79" s="4"/>
      <c r="J79" s="27"/>
    </row>
    <row r="80" spans="7:10" ht="12.75">
      <c r="G80" s="1"/>
      <c r="H80" s="26">
        <f t="shared" si="5"/>
        <v>0</v>
      </c>
      <c r="I80" s="4"/>
      <c r="J80" s="27"/>
    </row>
    <row r="81" spans="7:10" ht="12.75">
      <c r="G81" s="1"/>
      <c r="H81" s="26">
        <f t="shared" si="5"/>
        <v>0</v>
      </c>
      <c r="I81" s="4"/>
      <c r="J81" s="27"/>
    </row>
    <row r="82" spans="7:10" ht="12.75">
      <c r="G82" s="1"/>
      <c r="H82" s="26">
        <f t="shared" si="5"/>
        <v>0</v>
      </c>
      <c r="I82" s="4"/>
      <c r="J82" s="27"/>
    </row>
    <row r="83" spans="7:9" ht="12.75">
      <c r="G83" s="28" t="s">
        <v>10</v>
      </c>
      <c r="H83" s="29">
        <f>SUM(H73:H82)</f>
        <v>0</v>
      </c>
      <c r="I83" s="27"/>
    </row>
    <row r="89" spans="2:4" ht="12.75">
      <c r="B89" t="s">
        <v>11</v>
      </c>
      <c r="D89" t="s">
        <v>12</v>
      </c>
    </row>
    <row r="90" ht="12.75">
      <c r="B90" t="s">
        <v>13</v>
      </c>
    </row>
    <row r="91" ht="12.75">
      <c r="B91" t="s">
        <v>14</v>
      </c>
    </row>
    <row r="92" spans="2:4" ht="12.75">
      <c r="B92" t="s">
        <v>15</v>
      </c>
      <c r="D92">
        <v>52</v>
      </c>
    </row>
    <row r="93" spans="2:4" ht="12.75">
      <c r="B93" t="s">
        <v>16</v>
      </c>
      <c r="C93" t="s">
        <v>17</v>
      </c>
      <c r="D93" t="s">
        <v>18</v>
      </c>
    </row>
    <row r="94" spans="3:4" ht="12.75">
      <c r="C94" t="s">
        <v>19</v>
      </c>
      <c r="D94">
        <v>0.2</v>
      </c>
    </row>
    <row r="95" spans="2:4" ht="12.75">
      <c r="B95" t="s">
        <v>20</v>
      </c>
      <c r="C95" t="s">
        <v>21</v>
      </c>
      <c r="D95" s="30">
        <v>0.20902777777777778</v>
      </c>
    </row>
    <row r="96" spans="3:4" ht="12.75">
      <c r="C96" t="s">
        <v>22</v>
      </c>
      <c r="D96" s="30">
        <v>0.8340277777777777</v>
      </c>
    </row>
    <row r="98" spans="2:4" ht="12.75">
      <c r="B98" t="s">
        <v>23</v>
      </c>
      <c r="C98" t="s">
        <v>21</v>
      </c>
      <c r="D98">
        <v>25</v>
      </c>
    </row>
    <row r="99" spans="3:4" ht="12.75">
      <c r="C99" t="s">
        <v>22</v>
      </c>
      <c r="D99">
        <v>100</v>
      </c>
    </row>
    <row r="101" spans="2:4" ht="12.75">
      <c r="B101" t="s">
        <v>24</v>
      </c>
      <c r="C101" t="s">
        <v>21</v>
      </c>
      <c r="D101">
        <v>0.5</v>
      </c>
    </row>
    <row r="102" spans="3:4" ht="12.75">
      <c r="C102" t="s">
        <v>22</v>
      </c>
      <c r="D102">
        <v>0.5</v>
      </c>
    </row>
    <row r="104" spans="2:4" ht="12.75">
      <c r="B104" t="s">
        <v>25</v>
      </c>
      <c r="C104" t="s">
        <v>21</v>
      </c>
      <c r="D104" t="s">
        <v>26</v>
      </c>
    </row>
    <row r="105" spans="3:4" ht="12.75">
      <c r="C105" t="s">
        <v>22</v>
      </c>
      <c r="D105" t="s">
        <v>27</v>
      </c>
    </row>
    <row r="107" spans="2:4" ht="12.75">
      <c r="B107" t="s">
        <v>28</v>
      </c>
      <c r="C107" t="s">
        <v>21</v>
      </c>
      <c r="D107">
        <v>10.5</v>
      </c>
    </row>
    <row r="108" spans="3:4" ht="12.75">
      <c r="C108" t="s">
        <v>22</v>
      </c>
      <c r="D108">
        <v>5</v>
      </c>
    </row>
    <row r="110" spans="2:4" ht="12.75">
      <c r="B110" t="s">
        <v>29</v>
      </c>
      <c r="C110" t="s">
        <v>21</v>
      </c>
      <c r="D110">
        <v>9.5</v>
      </c>
    </row>
    <row r="111" spans="3:4" ht="12.75">
      <c r="C111" t="s">
        <v>22</v>
      </c>
      <c r="D111">
        <v>4</v>
      </c>
    </row>
    <row r="113" spans="2:4" ht="12.75">
      <c r="B113" t="s">
        <v>30</v>
      </c>
      <c r="C113" t="s">
        <v>21</v>
      </c>
      <c r="D113">
        <v>67</v>
      </c>
    </row>
    <row r="114" spans="3:4" ht="12.75">
      <c r="C114" t="s">
        <v>22</v>
      </c>
      <c r="D114">
        <v>39.8</v>
      </c>
    </row>
    <row r="116" spans="2:4" ht="12.75">
      <c r="B116" t="s">
        <v>31</v>
      </c>
      <c r="D116">
        <v>2.8</v>
      </c>
    </row>
    <row r="117" spans="2:4" ht="12.75">
      <c r="B117" t="s">
        <v>32</v>
      </c>
      <c r="D117">
        <v>0.1</v>
      </c>
    </row>
    <row r="118" spans="2:4" ht="12.75">
      <c r="B118" t="s">
        <v>33</v>
      </c>
      <c r="C118" t="s">
        <v>21</v>
      </c>
      <c r="D118">
        <v>1</v>
      </c>
    </row>
    <row r="119" spans="3:4" ht="12.75">
      <c r="C119" t="s">
        <v>22</v>
      </c>
      <c r="D119">
        <v>0.5</v>
      </c>
    </row>
    <row r="121" spans="2:4" ht="12.75">
      <c r="B121" t="s">
        <v>34</v>
      </c>
      <c r="D121">
        <v>35</v>
      </c>
    </row>
    <row r="122" spans="2:4" ht="12.75">
      <c r="B122" t="s">
        <v>35</v>
      </c>
      <c r="C122" t="s">
        <v>21</v>
      </c>
      <c r="D122">
        <v>2001</v>
      </c>
    </row>
    <row r="123" spans="3:4" ht="12.75">
      <c r="C123" t="s">
        <v>22</v>
      </c>
      <c r="D123">
        <v>2101</v>
      </c>
    </row>
    <row r="125" spans="2:4" ht="12.75">
      <c r="B125" t="s">
        <v>36</v>
      </c>
      <c r="C125" t="s">
        <v>21</v>
      </c>
      <c r="D125">
        <v>1150</v>
      </c>
    </row>
    <row r="126" spans="3:4" ht="12.75">
      <c r="C126" t="s">
        <v>22</v>
      </c>
      <c r="D126">
        <v>1223</v>
      </c>
    </row>
    <row r="127" spans="3:4" ht="12.75">
      <c r="C127" t="s">
        <v>37</v>
      </c>
      <c r="D127" t="s">
        <v>38</v>
      </c>
    </row>
    <row r="132" spans="2:4" ht="12.75">
      <c r="B132" t="s">
        <v>39</v>
      </c>
      <c r="C132" s="5">
        <v>2000</v>
      </c>
      <c r="D132" t="s">
        <v>0</v>
      </c>
    </row>
    <row r="133" spans="2:4" ht="12.75">
      <c r="B133" t="s">
        <v>40</v>
      </c>
      <c r="C133">
        <f>C132/4</f>
        <v>500</v>
      </c>
      <c r="D133" t="s">
        <v>0</v>
      </c>
    </row>
    <row r="135" spans="2:4" ht="12.75">
      <c r="B135" t="s">
        <v>41</v>
      </c>
      <c r="C135">
        <f>D107*4</f>
        <v>42</v>
      </c>
      <c r="D135" t="s">
        <v>42</v>
      </c>
    </row>
    <row r="137" spans="2:4" ht="12.75">
      <c r="B137" t="s">
        <v>43</v>
      </c>
      <c r="C137">
        <v>12</v>
      </c>
      <c r="D137" t="s">
        <v>42</v>
      </c>
    </row>
    <row r="138" spans="2:4" ht="12.75">
      <c r="B138" t="s">
        <v>44</v>
      </c>
      <c r="C138">
        <v>1725</v>
      </c>
      <c r="D138" t="s">
        <v>45</v>
      </c>
    </row>
    <row r="139" spans="2:4" ht="12.75">
      <c r="B139" t="s">
        <v>46</v>
      </c>
      <c r="C139">
        <v>10</v>
      </c>
      <c r="D139" t="s">
        <v>47</v>
      </c>
    </row>
    <row r="140" spans="2:4" ht="12.75">
      <c r="B140" t="s">
        <v>48</v>
      </c>
      <c r="C140">
        <f>C137*C139</f>
        <v>120</v>
      </c>
      <c r="D140" t="s">
        <v>42</v>
      </c>
    </row>
    <row r="141" spans="2:4" ht="12.75">
      <c r="B141" t="s">
        <v>49</v>
      </c>
      <c r="C141">
        <f>C138/C139</f>
        <v>172.5</v>
      </c>
      <c r="D141" t="s">
        <v>45</v>
      </c>
    </row>
    <row r="143" ht="12.75">
      <c r="B143" t="s">
        <v>50</v>
      </c>
    </row>
    <row r="145" spans="2:4" ht="12.75">
      <c r="B145" t="s">
        <v>51</v>
      </c>
      <c r="C145">
        <v>10</v>
      </c>
      <c r="D145" t="s">
        <v>52</v>
      </c>
    </row>
    <row r="146" spans="2:4" ht="12.75">
      <c r="B146" t="s">
        <v>53</v>
      </c>
      <c r="C146">
        <f>D98*C145</f>
        <v>250</v>
      </c>
      <c r="D146" t="s">
        <v>54</v>
      </c>
    </row>
    <row r="147" spans="2:4" ht="12.75">
      <c r="B147" t="s">
        <v>55</v>
      </c>
      <c r="C147">
        <f>C146/C141</f>
        <v>1.4492753623188406</v>
      </c>
      <c r="D147" t="s">
        <v>56</v>
      </c>
    </row>
  </sheetData>
  <conditionalFormatting sqref="B5:C11">
    <cfRule type="expression" priority="1" dxfId="0" stopIfTrue="1">
      <formula>MOD(ROW(),2)=0</formula>
    </cfRule>
  </conditionalFormatting>
  <hyperlinks>
    <hyperlink ref="B50" r:id="rId1" display="Buy two b52 subs"/>
    <hyperlink ref="B51" r:id="rId2" display="Buy two amplified speakers"/>
    <hyperlink ref="B65" r:id="rId3" display="Buy a nice generator"/>
  </hyperlinks>
  <printOptions/>
  <pageMargins left="0.75" right="0.75" top="1" bottom="1" header="0.5" footer="0.5"/>
  <pageSetup fitToHeight="1" fitToWidth="1" horizontalDpi="600" verticalDpi="60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2012-05-20T18:07:37Z</dcterms:created>
  <dcterms:modified xsi:type="dcterms:W3CDTF">2012-06-05T22:22:33Z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